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S CA\Desktop\CEO\lab Analysis\"/>
    </mc:Choice>
  </mc:AlternateContent>
  <xr:revisionPtr revIDLastSave="0" documentId="13_ncr:1_{7520A4E0-6850-4220-8B10-01FA6C3610A8}" xr6:coauthVersionLast="47" xr6:coauthVersionMax="47" xr10:uidLastSave="{00000000-0000-0000-0000-000000000000}"/>
  <bookViews>
    <workbookView xWindow="-120" yWindow="-120" windowWidth="29040" windowHeight="15720" xr2:uid="{00169015-56D2-440E-9D54-D53F8FFE80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1" l="1"/>
  <c r="G38" i="1"/>
  <c r="G39" i="1" s="1"/>
  <c r="G40" i="1" s="1"/>
  <c r="C7" i="1" s="1"/>
  <c r="B32" i="1"/>
  <c r="B33" i="1" s="1"/>
  <c r="G30" i="1"/>
  <c r="G31" i="1" s="1"/>
  <c r="G32" i="1" s="1"/>
  <c r="C5" i="1" s="1"/>
  <c r="B39" i="1"/>
  <c r="B40" i="1" s="1"/>
  <c r="B41" i="1" s="1"/>
  <c r="C6" i="1" s="1"/>
  <c r="G8" i="1"/>
  <c r="F5" i="1"/>
  <c r="F6" i="1"/>
  <c r="F7" i="1"/>
  <c r="F4" i="1"/>
  <c r="B30" i="1"/>
  <c r="D5" i="1"/>
  <c r="D6" i="1"/>
  <c r="D7" i="1"/>
  <c r="D4" i="1"/>
  <c r="B34" i="1" l="1"/>
  <c r="C4" i="1" s="1"/>
  <c r="G5" i="1"/>
  <c r="G4" i="1"/>
  <c r="G7" i="1"/>
  <c r="G6" i="1"/>
  <c r="H4" i="1" l="1"/>
  <c r="J4" i="1" s="1"/>
  <c r="K4" i="1" s="1"/>
  <c r="L4" i="1" l="1"/>
</calcChain>
</file>

<file path=xl/sharedStrings.xml><?xml version="1.0" encoding="utf-8"?>
<sst xmlns="http://schemas.openxmlformats.org/spreadsheetml/2006/main" count="49" uniqueCount="33">
  <si>
    <t>RBS</t>
  </si>
  <si>
    <t xml:space="preserve">HBSAG Titer </t>
  </si>
  <si>
    <t xml:space="preserve">100 Card </t>
  </si>
  <si>
    <t>Outsorce</t>
  </si>
  <si>
    <t xml:space="preserve">Labour cost </t>
  </si>
  <si>
    <t xml:space="preserve">Over heads </t>
  </si>
  <si>
    <t xml:space="preserve">Cdilcent </t>
  </si>
  <si>
    <t>Lyze</t>
  </si>
  <si>
    <t>HCV (100 Crard Fee)</t>
  </si>
  <si>
    <t>HBSAG (100 Card Free)</t>
  </si>
  <si>
    <t xml:space="preserve">Total Cost </t>
  </si>
  <si>
    <t>Consumables</t>
  </si>
  <si>
    <t xml:space="preserve">Package Cost </t>
  </si>
  <si>
    <t xml:space="preserve">Net Cost / Breakeven </t>
  </si>
  <si>
    <t xml:space="preserve">Margin </t>
  </si>
  <si>
    <t xml:space="preserve">Final Package  Price </t>
  </si>
  <si>
    <t>Test Needed in Hospital</t>
  </si>
  <si>
    <t xml:space="preserve">Test Name </t>
  </si>
  <si>
    <t>Blood RE</t>
  </si>
  <si>
    <t xml:space="preserve">Normal Test Rate </t>
  </si>
  <si>
    <t xml:space="preserve">NABH Package Blood Test </t>
  </si>
  <si>
    <t xml:space="preserve">Blood RE </t>
  </si>
  <si>
    <t>HCV</t>
  </si>
  <si>
    <t>Reagent Cost</t>
  </si>
  <si>
    <t xml:space="preserve">No of Test Can done </t>
  </si>
  <si>
    <t>Wastage 10%</t>
  </si>
  <si>
    <t xml:space="preserve">Effective Test </t>
  </si>
  <si>
    <t xml:space="preserve">Cost Per Reagent </t>
  </si>
  <si>
    <t xml:space="preserve">Reagent/Card Cost </t>
  </si>
  <si>
    <t xml:space="preserve">HBSAG Card </t>
  </si>
  <si>
    <t xml:space="preserve">Reagent  Cost P.U Calculation </t>
  </si>
  <si>
    <t xml:space="preserve">_&gt; 100 Crads are free for HCV &amp; HBSAG from the Distributor for doing Test of Staffs at KVM, these will amount to 7,600 profit to Hospital in Reagent Purchase
_&gt; This test is done in a package so we need to bleed only once so the Actual consumable cost will be lower that what it shows above </t>
  </si>
  <si>
    <t xml:space="preserve">Free Reagent Discount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</si>
</sst>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64" fontId="0" fillId="0" borderId="2" xfId="1" applyNumberFormat="1" applyFont="1" applyBorder="1" applyAlignment="1">
      <alignment horizontal="center" vertical="center"/>
    </xf>
    <xf numFmtId="164" fontId="0" fillId="0" borderId="2" xfId="1" applyNumberFormat="1" applyFont="1" applyBorder="1"/>
    <xf numFmtId="164" fontId="0" fillId="0" borderId="0" xfId="1" applyNumberFormat="1" applyFont="1" applyBorder="1" applyAlignment="1">
      <alignment horizontal="center" vertical="center"/>
    </xf>
    <xf numFmtId="164" fontId="0" fillId="0" borderId="0" xfId="1" applyNumberFormat="1" applyFont="1" applyBorder="1"/>
    <xf numFmtId="164" fontId="0" fillId="0" borderId="0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0" fillId="0" borderId="2" xfId="1" applyNumberFormat="1" applyFont="1" applyBorder="1" applyAlignment="1">
      <alignment horizontal="center" vertical="center"/>
    </xf>
    <xf numFmtId="164" fontId="0" fillId="0" borderId="2" xfId="1" applyNumberFormat="1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164" fontId="0" fillId="0" borderId="13" xfId="1" applyNumberFormat="1" applyFont="1" applyBorder="1" applyAlignment="1">
      <alignment horizontal="center" vertical="center"/>
    </xf>
    <xf numFmtId="164" fontId="0" fillId="0" borderId="14" xfId="1" applyNumberFormat="1" applyFont="1" applyBorder="1" applyAlignment="1">
      <alignment horizontal="center" vertical="center"/>
    </xf>
    <xf numFmtId="164" fontId="0" fillId="0" borderId="15" xfId="1" applyNumberFormat="1" applyFont="1" applyBorder="1" applyAlignment="1">
      <alignment horizontal="center" vertic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8" xfId="0" applyBorder="1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164" fontId="0" fillId="0" borderId="16" xfId="1" applyNumberFormat="1" applyFont="1" applyBorder="1" applyAlignment="1">
      <alignment horizontal="center" vertical="center"/>
    </xf>
    <xf numFmtId="164" fontId="2" fillId="0" borderId="13" xfId="1" applyNumberFormat="1" applyFont="1" applyBorder="1" applyAlignment="1">
      <alignment horizontal="center" vertical="center"/>
    </xf>
    <xf numFmtId="164" fontId="2" fillId="0" borderId="14" xfId="1" applyNumberFormat="1" applyFont="1" applyBorder="1" applyAlignment="1">
      <alignment horizontal="center" vertical="center"/>
    </xf>
    <xf numFmtId="164" fontId="2" fillId="0" borderId="15" xfId="1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F0C6C-BD39-4CAA-8BA9-C5618C28250F}">
  <dimension ref="A1:L42"/>
  <sheetViews>
    <sheetView tabSelected="1" workbookViewId="0">
      <selection activeCell="S33" sqref="S33"/>
    </sheetView>
  </sheetViews>
  <sheetFormatPr defaultRowHeight="15" x14ac:dyDescent="0.25"/>
  <cols>
    <col min="1" max="1" width="25.42578125" customWidth="1"/>
    <col min="2" max="2" width="12.5703125" style="1" customWidth="1"/>
    <col min="3" max="3" width="8.28515625" style="1" customWidth="1"/>
    <col min="4" max="4" width="12" style="1" customWidth="1"/>
    <col min="5" max="5" width="8.7109375" customWidth="1"/>
    <col min="6" max="6" width="8.5703125" bestFit="1" customWidth="1"/>
    <col min="10" max="10" width="10.5703125" customWidth="1"/>
  </cols>
  <sheetData>
    <row r="1" spans="1:12" ht="21" x14ac:dyDescent="0.35">
      <c r="A1" s="11" t="s">
        <v>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s="2" customFormat="1" ht="45" x14ac:dyDescent="0.25">
      <c r="A3" s="4" t="s">
        <v>17</v>
      </c>
      <c r="B3" s="5" t="s">
        <v>19</v>
      </c>
      <c r="C3" s="5" t="s">
        <v>28</v>
      </c>
      <c r="D3" s="5" t="s">
        <v>11</v>
      </c>
      <c r="E3" s="5" t="s">
        <v>4</v>
      </c>
      <c r="F3" s="5" t="s">
        <v>5</v>
      </c>
      <c r="G3" s="5" t="s">
        <v>10</v>
      </c>
      <c r="H3" s="5" t="s">
        <v>12</v>
      </c>
      <c r="I3" s="5" t="s">
        <v>32</v>
      </c>
      <c r="J3" s="5" t="s">
        <v>13</v>
      </c>
      <c r="K3" s="4" t="s">
        <v>14</v>
      </c>
      <c r="L3" s="5" t="s">
        <v>15</v>
      </c>
    </row>
    <row r="4" spans="1:12" x14ac:dyDescent="0.25">
      <c r="A4" s="3" t="s">
        <v>18</v>
      </c>
      <c r="B4" s="6">
        <v>150</v>
      </c>
      <c r="C4" s="6">
        <f>B34</f>
        <v>18.866666666666667</v>
      </c>
      <c r="D4" s="6">
        <f>8+3.5</f>
        <v>11.5</v>
      </c>
      <c r="E4" s="7">
        <v>10</v>
      </c>
      <c r="F4" s="7">
        <f>B4*0.2</f>
        <v>30</v>
      </c>
      <c r="G4" s="6">
        <f>SUM(C4:F4)</f>
        <v>70.366666666666674</v>
      </c>
      <c r="H4" s="12">
        <f>SUM(G3:G8)</f>
        <v>678.31111111111113</v>
      </c>
      <c r="I4" s="12">
        <f>((100*64)+(100*12))/147</f>
        <v>51.700680272108841</v>
      </c>
      <c r="J4" s="12">
        <f>H4-I4</f>
        <v>626.61043083900233</v>
      </c>
      <c r="K4" s="12">
        <f>J4*0.05</f>
        <v>31.33052154195012</v>
      </c>
      <c r="L4" s="13">
        <f>J4+K4</f>
        <v>657.94095238095247</v>
      </c>
    </row>
    <row r="5" spans="1:12" x14ac:dyDescent="0.25">
      <c r="A5" s="3" t="s">
        <v>0</v>
      </c>
      <c r="B5" s="6">
        <v>30</v>
      </c>
      <c r="C5" s="6">
        <f>G32</f>
        <v>8.7777777777777786</v>
      </c>
      <c r="D5" s="6">
        <f>3+3.5</f>
        <v>6.5</v>
      </c>
      <c r="E5" s="7">
        <v>2</v>
      </c>
      <c r="F5" s="7">
        <f t="shared" ref="F5:F7" si="0">B5*0.2</f>
        <v>6</v>
      </c>
      <c r="G5" s="6">
        <f t="shared" ref="G5:G7" si="1">SUM(C5:F5)</f>
        <v>23.277777777777779</v>
      </c>
      <c r="H5" s="12"/>
      <c r="I5" s="12"/>
      <c r="J5" s="12"/>
      <c r="K5" s="12"/>
      <c r="L5" s="13"/>
    </row>
    <row r="6" spans="1:12" x14ac:dyDescent="0.25">
      <c r="A6" s="3" t="s">
        <v>8</v>
      </c>
      <c r="B6" s="6">
        <v>300</v>
      </c>
      <c r="C6" s="6">
        <f>B41</f>
        <v>64.444444444444443</v>
      </c>
      <c r="D6" s="6">
        <f t="shared" ref="D6:D7" si="2">8+3.5</f>
        <v>11.5</v>
      </c>
      <c r="E6" s="7">
        <v>10</v>
      </c>
      <c r="F6" s="7">
        <f t="shared" si="0"/>
        <v>60</v>
      </c>
      <c r="G6" s="6">
        <f t="shared" si="1"/>
        <v>145.94444444444446</v>
      </c>
      <c r="H6" s="12"/>
      <c r="I6" s="12"/>
      <c r="J6" s="12"/>
      <c r="K6" s="12"/>
      <c r="L6" s="13"/>
    </row>
    <row r="7" spans="1:12" x14ac:dyDescent="0.25">
      <c r="A7" s="3" t="s">
        <v>9</v>
      </c>
      <c r="B7" s="6">
        <v>100</v>
      </c>
      <c r="C7" s="6">
        <f>G40</f>
        <v>12.222222222222221</v>
      </c>
      <c r="D7" s="6">
        <f t="shared" si="2"/>
        <v>11.5</v>
      </c>
      <c r="E7" s="7">
        <v>5</v>
      </c>
      <c r="F7" s="7">
        <f t="shared" si="0"/>
        <v>20</v>
      </c>
      <c r="G7" s="6">
        <f t="shared" si="1"/>
        <v>48.722222222222221</v>
      </c>
      <c r="H7" s="12"/>
      <c r="I7" s="12"/>
      <c r="J7" s="12"/>
      <c r="K7" s="12"/>
      <c r="L7" s="13"/>
    </row>
    <row r="8" spans="1:12" x14ac:dyDescent="0.25">
      <c r="A8" s="3" t="s">
        <v>1</v>
      </c>
      <c r="B8" s="6">
        <v>390</v>
      </c>
      <c r="C8" s="6"/>
      <c r="D8" s="6"/>
      <c r="E8" s="7"/>
      <c r="F8" s="7"/>
      <c r="G8" s="6">
        <f>SUM(B8:F8)</f>
        <v>390</v>
      </c>
      <c r="H8" s="12"/>
      <c r="I8" s="12"/>
      <c r="J8" s="12"/>
      <c r="K8" s="12"/>
      <c r="L8" s="13"/>
    </row>
    <row r="9" spans="1:12" x14ac:dyDescent="0.25">
      <c r="B9" s="8"/>
      <c r="C9" s="8"/>
      <c r="D9" s="8"/>
      <c r="E9" s="9"/>
      <c r="F9" s="9"/>
      <c r="G9" s="8"/>
      <c r="H9" s="8"/>
      <c r="I9" s="8"/>
      <c r="J9" s="8"/>
      <c r="K9" s="8"/>
      <c r="L9" s="10"/>
    </row>
    <row r="11" spans="1:12" x14ac:dyDescent="0.25">
      <c r="A11" s="38" t="s">
        <v>16</v>
      </c>
      <c r="B11" s="35">
        <v>147</v>
      </c>
      <c r="C11" s="41" t="s">
        <v>31</v>
      </c>
      <c r="D11" s="41"/>
      <c r="E11" s="41"/>
      <c r="F11" s="41"/>
      <c r="G11" s="41"/>
      <c r="H11" s="41"/>
      <c r="I11" s="41"/>
      <c r="J11" s="41"/>
      <c r="K11" s="41"/>
      <c r="L11" s="41"/>
    </row>
    <row r="12" spans="1:12" ht="15" hidden="1" customHeight="1" x14ac:dyDescent="0.25">
      <c r="A12" s="39"/>
      <c r="B12" s="36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ht="15" hidden="1" customHeight="1" x14ac:dyDescent="0.25">
      <c r="A13" s="39"/>
      <c r="B13" s="36"/>
      <c r="C13" s="41"/>
      <c r="D13" s="41"/>
      <c r="E13" s="41"/>
      <c r="F13" s="41"/>
      <c r="G13" s="41"/>
      <c r="H13" s="41"/>
      <c r="I13" s="41"/>
      <c r="J13" s="41"/>
      <c r="K13" s="41"/>
      <c r="L13" s="41"/>
    </row>
    <row r="14" spans="1:12" ht="15" hidden="1" customHeight="1" x14ac:dyDescent="0.25">
      <c r="A14" s="39"/>
      <c r="B14" s="36"/>
      <c r="C14" s="41"/>
      <c r="D14" s="41"/>
      <c r="E14" s="41"/>
      <c r="F14" s="41"/>
      <c r="G14" s="41"/>
      <c r="H14" s="41"/>
      <c r="I14" s="41"/>
      <c r="J14" s="41"/>
      <c r="K14" s="41"/>
      <c r="L14" s="41"/>
    </row>
    <row r="15" spans="1:12" ht="15.75" hidden="1" customHeight="1" thickBot="1" x14ac:dyDescent="0.3">
      <c r="A15" s="39"/>
      <c r="B15" s="36"/>
      <c r="C15" s="41"/>
      <c r="D15" s="41"/>
      <c r="E15" s="41"/>
      <c r="F15" s="41"/>
      <c r="G15" s="41"/>
      <c r="H15" s="41"/>
      <c r="I15" s="41"/>
      <c r="J15" s="41"/>
      <c r="K15" s="41"/>
      <c r="L15" s="41"/>
    </row>
    <row r="16" spans="1:12" ht="7.5" hidden="1" customHeight="1" thickTop="1" x14ac:dyDescent="0.25">
      <c r="A16" s="39"/>
      <c r="B16" s="36"/>
      <c r="C16" s="41"/>
      <c r="D16" s="41"/>
      <c r="E16" s="41"/>
      <c r="F16" s="41"/>
      <c r="G16" s="41"/>
      <c r="H16" s="41"/>
      <c r="I16" s="41"/>
      <c r="J16" s="41"/>
      <c r="K16" s="41"/>
      <c r="L16" s="41"/>
    </row>
    <row r="17" spans="1:12" ht="15" hidden="1" customHeight="1" x14ac:dyDescent="0.25">
      <c r="A17" s="39"/>
      <c r="B17" s="36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ht="15" hidden="1" customHeight="1" x14ac:dyDescent="0.25">
      <c r="A18" s="39"/>
      <c r="B18" s="36"/>
      <c r="C18" s="41"/>
      <c r="D18" s="41"/>
      <c r="E18" s="41"/>
      <c r="F18" s="41"/>
      <c r="G18" s="41"/>
      <c r="H18" s="41"/>
      <c r="I18" s="41"/>
      <c r="J18" s="41"/>
      <c r="K18" s="41"/>
      <c r="L18" s="41"/>
    </row>
    <row r="19" spans="1:12" ht="48" customHeight="1" x14ac:dyDescent="0.25">
      <c r="A19" s="40"/>
      <c r="B19" s="37"/>
      <c r="C19" s="41"/>
      <c r="D19" s="41"/>
      <c r="E19" s="41"/>
      <c r="F19" s="41"/>
      <c r="G19" s="41"/>
      <c r="H19" s="41"/>
      <c r="I19" s="41"/>
      <c r="J19" s="41"/>
      <c r="K19" s="41"/>
      <c r="L19" s="41"/>
    </row>
    <row r="20" spans="1:12" ht="25.5" hidden="1" customHeight="1" x14ac:dyDescent="0.25"/>
    <row r="21" spans="1:12" hidden="1" x14ac:dyDescent="0.25">
      <c r="C21" t="s">
        <v>2</v>
      </c>
      <c r="D21">
        <v>147</v>
      </c>
    </row>
    <row r="22" spans="1:12" hidden="1" x14ac:dyDescent="0.25">
      <c r="C22" t="s">
        <v>3</v>
      </c>
      <c r="D22"/>
    </row>
    <row r="23" spans="1:12" hidden="1" x14ac:dyDescent="0.25"/>
    <row r="25" spans="1:12" x14ac:dyDescent="0.25">
      <c r="A25" s="42" t="s">
        <v>30</v>
      </c>
      <c r="B25" s="42"/>
      <c r="C25" s="42"/>
      <c r="D25" s="42"/>
      <c r="E25" s="42"/>
      <c r="F25" s="42"/>
      <c r="G25" s="42"/>
    </row>
    <row r="27" spans="1:12" x14ac:dyDescent="0.25">
      <c r="A27" s="17" t="s">
        <v>21</v>
      </c>
      <c r="B27" s="18"/>
      <c r="D27" s="19" t="s">
        <v>0</v>
      </c>
      <c r="E27" s="20"/>
      <c r="F27" s="20"/>
      <c r="G27" s="21"/>
    </row>
    <row r="28" spans="1:12" x14ac:dyDescent="0.25">
      <c r="A28" s="14" t="s">
        <v>6</v>
      </c>
      <c r="B28" s="22">
        <v>6582</v>
      </c>
      <c r="D28" s="26" t="s">
        <v>23</v>
      </c>
      <c r="E28" s="27"/>
      <c r="F28" s="31"/>
      <c r="G28" s="15">
        <v>790</v>
      </c>
    </row>
    <row r="29" spans="1:12" x14ac:dyDescent="0.25">
      <c r="A29" s="14" t="s">
        <v>7</v>
      </c>
      <c r="B29" s="24">
        <v>10398</v>
      </c>
      <c r="D29" s="25" t="s">
        <v>24</v>
      </c>
      <c r="E29" s="28"/>
      <c r="F29" s="32"/>
      <c r="G29" s="15">
        <v>100</v>
      </c>
    </row>
    <row r="30" spans="1:12" x14ac:dyDescent="0.25">
      <c r="A30" s="14" t="s">
        <v>23</v>
      </c>
      <c r="B30" s="23">
        <f>SUM(B28:B29)</f>
        <v>16980</v>
      </c>
      <c r="D30" s="25" t="s">
        <v>25</v>
      </c>
      <c r="E30" s="28"/>
      <c r="F30" s="32"/>
      <c r="G30" s="15">
        <f>G29*0.1</f>
        <v>10</v>
      </c>
    </row>
    <row r="31" spans="1:12" x14ac:dyDescent="0.25">
      <c r="A31" s="14" t="s">
        <v>24</v>
      </c>
      <c r="B31" s="23">
        <v>1000</v>
      </c>
      <c r="D31" s="25" t="s">
        <v>26</v>
      </c>
      <c r="E31" s="28"/>
      <c r="F31" s="32"/>
      <c r="G31" s="15">
        <f>G29-G30</f>
        <v>90</v>
      </c>
    </row>
    <row r="32" spans="1:12" ht="15.75" thickBot="1" x14ac:dyDescent="0.3">
      <c r="A32" s="14" t="s">
        <v>25</v>
      </c>
      <c r="B32" s="23">
        <f>B31*0.1</f>
        <v>100</v>
      </c>
      <c r="D32" s="29" t="s">
        <v>27</v>
      </c>
      <c r="E32" s="30"/>
      <c r="F32" s="33"/>
      <c r="G32" s="34">
        <f>G28/G31</f>
        <v>8.7777777777777786</v>
      </c>
    </row>
    <row r="33" spans="1:7" ht="15.75" thickTop="1" x14ac:dyDescent="0.25">
      <c r="A33" s="14" t="s">
        <v>26</v>
      </c>
      <c r="B33" s="23">
        <f>B31-B32</f>
        <v>900</v>
      </c>
    </row>
    <row r="34" spans="1:7" ht="15.75" thickBot="1" x14ac:dyDescent="0.3">
      <c r="A34" s="16" t="s">
        <v>27</v>
      </c>
      <c r="B34" s="34">
        <f>B30/B33</f>
        <v>18.866666666666667</v>
      </c>
    </row>
    <row r="35" spans="1:7" ht="15.75" thickTop="1" x14ac:dyDescent="0.25">
      <c r="B35" s="8"/>
      <c r="D35" s="19" t="s">
        <v>29</v>
      </c>
      <c r="E35" s="20"/>
      <c r="F35" s="20"/>
      <c r="G35" s="21"/>
    </row>
    <row r="36" spans="1:7" x14ac:dyDescent="0.25">
      <c r="A36" s="19" t="s">
        <v>22</v>
      </c>
      <c r="B36" s="21"/>
      <c r="D36" s="26" t="s">
        <v>23</v>
      </c>
      <c r="E36" s="27"/>
      <c r="F36" s="31"/>
      <c r="G36" s="15">
        <v>11000</v>
      </c>
    </row>
    <row r="37" spans="1:7" x14ac:dyDescent="0.25">
      <c r="A37" s="14" t="s">
        <v>23</v>
      </c>
      <c r="B37" s="22">
        <v>5800</v>
      </c>
      <c r="D37" s="25" t="s">
        <v>24</v>
      </c>
      <c r="E37" s="28"/>
      <c r="F37" s="32"/>
      <c r="G37" s="15">
        <v>1000</v>
      </c>
    </row>
    <row r="38" spans="1:7" x14ac:dyDescent="0.25">
      <c r="A38" s="14" t="s">
        <v>24</v>
      </c>
      <c r="B38" s="23">
        <v>100</v>
      </c>
      <c r="D38" s="25" t="s">
        <v>25</v>
      </c>
      <c r="E38" s="28"/>
      <c r="F38" s="32"/>
      <c r="G38" s="15">
        <f>G37*0.1</f>
        <v>100</v>
      </c>
    </row>
    <row r="39" spans="1:7" x14ac:dyDescent="0.25">
      <c r="A39" s="14" t="s">
        <v>25</v>
      </c>
      <c r="B39" s="23">
        <f>B38*0.1</f>
        <v>10</v>
      </c>
      <c r="D39" s="25" t="s">
        <v>26</v>
      </c>
      <c r="E39" s="28"/>
      <c r="F39" s="32"/>
      <c r="G39" s="15">
        <f>G37-G38</f>
        <v>900</v>
      </c>
    </row>
    <row r="40" spans="1:7" ht="15.75" thickBot="1" x14ac:dyDescent="0.3">
      <c r="A40" s="14" t="s">
        <v>26</v>
      </c>
      <c r="B40" s="24">
        <f>B38-B39</f>
        <v>90</v>
      </c>
      <c r="D40" s="29" t="s">
        <v>27</v>
      </c>
      <c r="E40" s="30"/>
      <c r="F40" s="33"/>
      <c r="G40" s="34">
        <f>G36/G39</f>
        <v>12.222222222222221</v>
      </c>
    </row>
    <row r="41" spans="1:7" ht="16.5" thickTop="1" thickBot="1" x14ac:dyDescent="0.3">
      <c r="A41" s="16" t="s">
        <v>27</v>
      </c>
      <c r="B41" s="34">
        <f>B37/B40</f>
        <v>64.444444444444443</v>
      </c>
    </row>
    <row r="42" spans="1:7" ht="15.75" thickTop="1" x14ac:dyDescent="0.25"/>
  </sheetData>
  <mergeCells count="24">
    <mergeCell ref="A11:A19"/>
    <mergeCell ref="B11:B19"/>
    <mergeCell ref="A25:G25"/>
    <mergeCell ref="D37:F37"/>
    <mergeCell ref="D38:F38"/>
    <mergeCell ref="D39:F39"/>
    <mergeCell ref="D40:F40"/>
    <mergeCell ref="C11:L19"/>
    <mergeCell ref="A36:B36"/>
    <mergeCell ref="A27:B27"/>
    <mergeCell ref="D27:G27"/>
    <mergeCell ref="D35:G35"/>
    <mergeCell ref="D28:F28"/>
    <mergeCell ref="D29:F29"/>
    <mergeCell ref="D30:F30"/>
    <mergeCell ref="D31:F31"/>
    <mergeCell ref="D32:F32"/>
    <mergeCell ref="D36:F36"/>
    <mergeCell ref="A1:L1"/>
    <mergeCell ref="H4:H8"/>
    <mergeCell ref="I4:I8"/>
    <mergeCell ref="J4:J8"/>
    <mergeCell ref="K4:K8"/>
    <mergeCell ref="L4:L8"/>
  </mergeCells>
  <pageMargins left="0.63" right="0.3" top="0.57999999999999996" bottom="0.4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KVM skype</dc:creator>
  <cp:lastModifiedBy>KVM skype</cp:lastModifiedBy>
  <cp:lastPrinted>2026-08-13T10:07:49Z</cp:lastPrinted>
  <dcterms:created xsi:type="dcterms:W3CDTF">2026-08-11T09:40:44Z</dcterms:created>
  <dcterms:modified xsi:type="dcterms:W3CDTF">2026-08-13T14:25:02Z</dcterms:modified>
</cp:coreProperties>
</file>